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showInkAnnotation="0" autoCompressPictures="0"/>
  <bookViews>
    <workbookView xWindow="17500" yWindow="3900" windowWidth="18920" windowHeight="11280" tabRatio="500" activeTab="1"/>
  </bookViews>
  <sheets>
    <sheet name="VolFrac2OD_Hwk5.csv" sheetId="1" r:id="rId1"/>
    <sheet name="VolFrac_CellEdg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2" l="1"/>
  <c r="I14" i="2"/>
  <c r="I11" i="2"/>
  <c r="I6" i="2"/>
  <c r="H17" i="2"/>
  <c r="H13" i="2"/>
  <c r="H10" i="2"/>
  <c r="H6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  <c r="D6" i="2"/>
  <c r="D11" i="2"/>
  <c r="D14" i="2"/>
  <c r="D18" i="2"/>
  <c r="D19" i="2"/>
  <c r="E6" i="2"/>
  <c r="E11" i="2"/>
  <c r="E14" i="2"/>
  <c r="E18" i="2"/>
  <c r="E19" i="2"/>
  <c r="E17" i="2"/>
  <c r="E16" i="2"/>
  <c r="E15" i="2"/>
  <c r="E13" i="2"/>
  <c r="E12" i="2"/>
  <c r="E10" i="2"/>
  <c r="E9" i="2"/>
  <c r="E8" i="2"/>
  <c r="E7" i="2"/>
  <c r="E5" i="2"/>
  <c r="E4" i="2"/>
  <c r="E3" i="2"/>
  <c r="E2" i="2"/>
  <c r="D11" i="1"/>
  <c r="G17" i="1"/>
  <c r="H17" i="1"/>
  <c r="G13" i="1"/>
  <c r="H13" i="1"/>
  <c r="G10" i="1"/>
  <c r="H10" i="1"/>
  <c r="G5" i="1"/>
  <c r="H5" i="1"/>
  <c r="D18" i="1"/>
  <c r="D6" i="1"/>
  <c r="D14" i="1"/>
  <c r="D19" i="1"/>
  <c r="E18" i="1"/>
  <c r="I18" i="1"/>
  <c r="E14" i="1"/>
  <c r="I14" i="1"/>
  <c r="E11" i="1"/>
  <c r="I11" i="1"/>
  <c r="E6" i="1"/>
  <c r="I6" i="1"/>
  <c r="E3" i="1"/>
  <c r="E4" i="1"/>
  <c r="E5" i="1"/>
  <c r="E7" i="1"/>
  <c r="E8" i="1"/>
  <c r="E9" i="1"/>
  <c r="E10" i="1"/>
  <c r="E12" i="1"/>
  <c r="E13" i="1"/>
  <c r="E15" i="1"/>
  <c r="E16" i="1"/>
  <c r="E17" i="1"/>
  <c r="E2" i="1"/>
  <c r="G2" i="1"/>
  <c r="G3" i="1"/>
  <c r="G4" i="1"/>
  <c r="G7" i="1"/>
  <c r="G8" i="1"/>
  <c r="G9" i="1"/>
  <c r="G12" i="1"/>
  <c r="G15" i="1"/>
  <c r="G16" i="1"/>
  <c r="E19" i="1"/>
</calcChain>
</file>

<file path=xl/sharedStrings.xml><?xml version="1.0" encoding="utf-8"?>
<sst xmlns="http://schemas.openxmlformats.org/spreadsheetml/2006/main" count="23" uniqueCount="12">
  <si>
    <t xml:space="preserve"> phi1</t>
  </si>
  <si>
    <t xml:space="preserve">  PHI</t>
  </si>
  <si>
    <t xml:space="preserve">  phi2</t>
  </si>
  <si>
    <t xml:space="preserve">   area</t>
  </si>
  <si>
    <t>PHI, binned</t>
  </si>
  <si>
    <t>∆cosPHI</t>
  </si>
  <si>
    <t>Volume fractions</t>
  </si>
  <si>
    <t>phi1, binned</t>
  </si>
  <si>
    <t>phi2, binned</t>
  </si>
  <si>
    <t>∆cosPHI*∆phi1•∆phi2</t>
    <phoneticPr fontId="1"/>
  </si>
  <si>
    <t>Intensities (MRD)</t>
    <phoneticPr fontId="1"/>
  </si>
  <si>
    <t>delta-angle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</si>
</sst>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2" fontId="0" fillId="0" borderId="2" xfId="0" applyNumberForma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uler="0" workbookViewId="0">
      <selection activeCell="K19" sqref="A1:K19"/>
    </sheetView>
  </sheetViews>
  <sheetFormatPr baseColWidth="10" defaultRowHeight="13" x14ac:dyDescent="0"/>
  <cols>
    <col min="1" max="2" width="5.42578125" style="1" customWidth="1"/>
    <col min="3" max="3" width="5.28515625" style="1" customWidth="1"/>
    <col min="4" max="4" width="5.7109375" style="1" customWidth="1"/>
    <col min="5" max="5" width="7.42578125" style="1" customWidth="1"/>
    <col min="6" max="6" width="5.85546875" style="1" customWidth="1"/>
    <col min="7" max="7" width="8.42578125" style="5" customWidth="1"/>
    <col min="8" max="9" width="8.5703125" style="1" customWidth="1"/>
    <col min="10" max="10" width="6.42578125" style="1" customWidth="1"/>
    <col min="11" max="11" width="5.7109375" style="1" customWidth="1"/>
    <col min="12" max="16384" width="10.7109375" style="1"/>
  </cols>
  <sheetData>
    <row r="1" spans="1:11" ht="39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4</v>
      </c>
      <c r="G1" s="4" t="s">
        <v>5</v>
      </c>
      <c r="H1" s="2" t="s">
        <v>9</v>
      </c>
      <c r="I1" s="2" t="s">
        <v>10</v>
      </c>
      <c r="J1" s="2" t="s">
        <v>7</v>
      </c>
      <c r="K1" s="2" t="s">
        <v>8</v>
      </c>
    </row>
    <row r="2" spans="1:11">
      <c r="A2" s="2">
        <v>31</v>
      </c>
      <c r="B2" s="2">
        <v>3</v>
      </c>
      <c r="C2" s="2">
        <v>1</v>
      </c>
      <c r="D2" s="2">
        <v>3.2</v>
      </c>
      <c r="E2" s="2">
        <f>D2/$D$19</f>
        <v>4.7690014903129664E-2</v>
      </c>
      <c r="F2" s="2">
        <v>0</v>
      </c>
      <c r="G2" s="4">
        <f>COS(RADIANS(MAX(0,F2-5)))-COS(RADIANS(MIN(90,(F2+5))))</f>
        <v>3.8053019082544548E-3</v>
      </c>
      <c r="H2" s="2"/>
      <c r="I2" s="2"/>
      <c r="J2" s="2"/>
      <c r="K2" s="2"/>
    </row>
    <row r="3" spans="1:11">
      <c r="A3" s="2">
        <v>31</v>
      </c>
      <c r="B3" s="2">
        <v>4</v>
      </c>
      <c r="C3" s="2">
        <v>3</v>
      </c>
      <c r="D3" s="2">
        <v>1.6</v>
      </c>
      <c r="E3" s="2">
        <f t="shared" ref="E3:E18" si="0">D3/$D$19</f>
        <v>2.3845007451564832E-2</v>
      </c>
      <c r="F3" s="2">
        <v>0</v>
      </c>
      <c r="G3" s="4">
        <f t="shared" ref="G3:G17" si="1">COS(RADIANS(MAX(0,F3-5)))-COS(RADIANS(MIN(90,(F3+5))))</f>
        <v>3.8053019082544548E-3</v>
      </c>
      <c r="H3" s="2"/>
      <c r="I3" s="2"/>
      <c r="J3" s="2"/>
      <c r="K3" s="2"/>
    </row>
    <row r="4" spans="1:11">
      <c r="A4" s="2">
        <v>28</v>
      </c>
      <c r="B4" s="2">
        <v>0</v>
      </c>
      <c r="C4" s="2">
        <v>2</v>
      </c>
      <c r="D4" s="2">
        <v>1.9</v>
      </c>
      <c r="E4" s="2">
        <f t="shared" si="0"/>
        <v>2.8315946348733235E-2</v>
      </c>
      <c r="F4" s="2">
        <v>0</v>
      </c>
      <c r="G4" s="4">
        <f t="shared" si="1"/>
        <v>3.8053019082544548E-3</v>
      </c>
      <c r="H4" s="2"/>
      <c r="I4" s="2"/>
      <c r="J4" s="2"/>
      <c r="K4" s="2"/>
    </row>
    <row r="5" spans="1:11">
      <c r="A5" s="2">
        <v>33</v>
      </c>
      <c r="B5" s="2">
        <v>3</v>
      </c>
      <c r="C5" s="2">
        <v>0</v>
      </c>
      <c r="D5" s="2">
        <v>6.6</v>
      </c>
      <c r="E5" s="2">
        <f t="shared" si="0"/>
        <v>9.8360655737704916E-2</v>
      </c>
      <c r="F5" s="2">
        <v>0</v>
      </c>
      <c r="G5" s="4">
        <f t="shared" si="1"/>
        <v>3.8053019082544548E-3</v>
      </c>
      <c r="H5" s="2">
        <f>G5*10*5</f>
        <v>0.19026509541272274</v>
      </c>
      <c r="I5" s="2"/>
      <c r="J5" s="2">
        <v>30</v>
      </c>
      <c r="K5" s="2">
        <v>0</v>
      </c>
    </row>
    <row r="6" spans="1:11">
      <c r="A6" s="2"/>
      <c r="B6" s="2"/>
      <c r="C6" s="2"/>
      <c r="D6" s="2">
        <f>SUM(D2:D5)</f>
        <v>13.3</v>
      </c>
      <c r="E6" s="2">
        <f t="shared" si="0"/>
        <v>0.19821162444113266</v>
      </c>
      <c r="F6" s="2"/>
      <c r="G6" s="4"/>
      <c r="H6" s="2"/>
      <c r="I6" s="2">
        <f>E6*8100/G5/(MIN(90,J5+5)-MAX(0,J5-5))/(MIN(90,K5+5)-MAX(0,K5-5))</f>
        <v>8438.301068782459</v>
      </c>
      <c r="J6" s="2"/>
      <c r="K6" s="2"/>
    </row>
    <row r="7" spans="1:11">
      <c r="A7" s="2">
        <v>10</v>
      </c>
      <c r="B7" s="2">
        <v>31</v>
      </c>
      <c r="C7" s="2">
        <v>38</v>
      </c>
      <c r="D7" s="2">
        <v>4</v>
      </c>
      <c r="E7" s="2">
        <f t="shared" si="0"/>
        <v>5.9612518628912078E-2</v>
      </c>
      <c r="F7" s="2">
        <v>30</v>
      </c>
      <c r="G7" s="4">
        <f t="shared" si="1"/>
        <v>8.7155742747658138E-2</v>
      </c>
      <c r="H7" s="2"/>
      <c r="I7" s="2"/>
      <c r="J7" s="2"/>
      <c r="K7" s="2"/>
    </row>
    <row r="8" spans="1:11">
      <c r="A8" s="2">
        <v>8</v>
      </c>
      <c r="B8" s="2">
        <v>29</v>
      </c>
      <c r="C8" s="2">
        <v>42</v>
      </c>
      <c r="D8" s="2">
        <v>1.7</v>
      </c>
      <c r="E8" s="2">
        <f t="shared" si="0"/>
        <v>2.5335320417287633E-2</v>
      </c>
      <c r="F8" s="2">
        <v>30</v>
      </c>
      <c r="G8" s="4">
        <f t="shared" si="1"/>
        <v>8.7155742747658138E-2</v>
      </c>
      <c r="H8" s="2"/>
      <c r="I8" s="2"/>
      <c r="J8" s="2"/>
      <c r="K8" s="2"/>
    </row>
    <row r="9" spans="1:11">
      <c r="A9" s="2">
        <v>14</v>
      </c>
      <c r="B9" s="2">
        <v>27</v>
      </c>
      <c r="C9" s="2">
        <v>41</v>
      </c>
      <c r="D9" s="2">
        <v>12.4</v>
      </c>
      <c r="E9" s="2">
        <f t="shared" si="0"/>
        <v>0.18479880774962745</v>
      </c>
      <c r="F9" s="2">
        <v>30</v>
      </c>
      <c r="G9" s="4">
        <f t="shared" si="1"/>
        <v>8.7155742747658138E-2</v>
      </c>
      <c r="H9" s="2"/>
      <c r="I9" s="2"/>
      <c r="J9" s="2"/>
      <c r="K9" s="2"/>
    </row>
    <row r="10" spans="1:11">
      <c r="A10" s="2">
        <v>12</v>
      </c>
      <c r="B10" s="2">
        <v>31</v>
      </c>
      <c r="C10" s="2">
        <v>43</v>
      </c>
      <c r="D10" s="2">
        <v>11.3</v>
      </c>
      <c r="E10" s="2">
        <f t="shared" si="0"/>
        <v>0.16840536512667661</v>
      </c>
      <c r="F10" s="2">
        <v>30</v>
      </c>
      <c r="G10" s="4">
        <f t="shared" si="1"/>
        <v>8.7155742747658138E-2</v>
      </c>
      <c r="H10" s="2">
        <f>G10*10*10</f>
        <v>8.7155742747658138</v>
      </c>
      <c r="I10" s="2"/>
      <c r="J10" s="2">
        <v>10</v>
      </c>
      <c r="K10" s="2">
        <v>40</v>
      </c>
    </row>
    <row r="11" spans="1:11">
      <c r="A11" s="2"/>
      <c r="B11" s="2"/>
      <c r="C11" s="2"/>
      <c r="D11" s="2">
        <f>SUM(D7:D10)</f>
        <v>29.400000000000002</v>
      </c>
      <c r="E11" s="2">
        <f t="shared" si="0"/>
        <v>0.4381520119225038</v>
      </c>
      <c r="F11" s="2"/>
      <c r="G11" s="4"/>
      <c r="H11" s="2"/>
      <c r="I11" s="2">
        <f>E11*8100/G10/(MIN(90,J10+5)-MAX(0,J10-5))/(MIN(90,K10+5)-MAX(0,K10-5))</f>
        <v>407.20567396778256</v>
      </c>
      <c r="J11" s="2"/>
      <c r="K11" s="2"/>
    </row>
    <row r="12" spans="1:11">
      <c r="A12" s="2">
        <v>1</v>
      </c>
      <c r="B12" s="2">
        <v>81</v>
      </c>
      <c r="C12" s="2">
        <v>50</v>
      </c>
      <c r="D12" s="2">
        <v>5.3</v>
      </c>
      <c r="E12" s="2">
        <f t="shared" si="0"/>
        <v>7.8986587183308504E-2</v>
      </c>
      <c r="F12" s="2">
        <v>80</v>
      </c>
      <c r="G12" s="4">
        <f t="shared" si="1"/>
        <v>0.1716633023548626</v>
      </c>
      <c r="H12" s="2"/>
      <c r="I12" s="2"/>
      <c r="J12" s="2"/>
      <c r="K12" s="2"/>
    </row>
    <row r="13" spans="1:11">
      <c r="A13" s="2">
        <v>3</v>
      </c>
      <c r="B13" s="2">
        <v>78</v>
      </c>
      <c r="C13" s="2">
        <v>48</v>
      </c>
      <c r="D13" s="2">
        <v>9.1</v>
      </c>
      <c r="E13" s="2">
        <f t="shared" si="0"/>
        <v>0.13561847988077497</v>
      </c>
      <c r="F13" s="2">
        <v>80</v>
      </c>
      <c r="G13" s="4">
        <f t="shared" si="1"/>
        <v>0.1716633023548626</v>
      </c>
      <c r="H13" s="2">
        <f>G13*5*10</f>
        <v>8.5831651177431301</v>
      </c>
      <c r="I13" s="2"/>
      <c r="J13" s="2">
        <v>0</v>
      </c>
      <c r="K13" s="2">
        <v>50</v>
      </c>
    </row>
    <row r="14" spans="1:11">
      <c r="A14" s="2"/>
      <c r="B14" s="2"/>
      <c r="C14" s="2"/>
      <c r="D14" s="2">
        <f>SUM(D12:D13)</f>
        <v>14.399999999999999</v>
      </c>
      <c r="E14" s="2">
        <f t="shared" si="0"/>
        <v>0.21460506706408344</v>
      </c>
      <c r="F14" s="2"/>
      <c r="G14" s="4"/>
      <c r="H14" s="2"/>
      <c r="I14" s="2">
        <f>E14*8100/G13/(MIN(90,J13+5)-MAX(0,J13-5))/(MIN(90,K13+5)-MAX(0,K13-5))</f>
        <v>202.52447895073783</v>
      </c>
      <c r="J14" s="2"/>
      <c r="K14" s="2"/>
    </row>
    <row r="15" spans="1:11">
      <c r="A15" s="2">
        <v>71</v>
      </c>
      <c r="B15" s="2">
        <v>46</v>
      </c>
      <c r="C15" s="2">
        <v>11</v>
      </c>
      <c r="D15" s="2">
        <v>3.3</v>
      </c>
      <c r="E15" s="2">
        <f t="shared" si="0"/>
        <v>4.9180327868852458E-2</v>
      </c>
      <c r="F15" s="2">
        <v>50</v>
      </c>
      <c r="G15" s="4">
        <f t="shared" si="1"/>
        <v>0.13353034483550141</v>
      </c>
      <c r="H15" s="2"/>
      <c r="I15" s="2"/>
      <c r="J15" s="2"/>
      <c r="K15" s="2"/>
    </row>
    <row r="16" spans="1:11">
      <c r="A16" s="2">
        <v>68</v>
      </c>
      <c r="B16" s="2">
        <v>53</v>
      </c>
      <c r="C16" s="2">
        <v>13</v>
      </c>
      <c r="D16" s="2">
        <v>5.3</v>
      </c>
      <c r="E16" s="2">
        <f t="shared" si="0"/>
        <v>7.8986587183308504E-2</v>
      </c>
      <c r="F16" s="2">
        <v>50</v>
      </c>
      <c r="G16" s="4">
        <f t="shared" si="1"/>
        <v>0.13353034483550141</v>
      </c>
      <c r="H16" s="2"/>
      <c r="I16" s="2"/>
      <c r="J16" s="2"/>
      <c r="K16" s="2"/>
    </row>
    <row r="17" spans="1:11">
      <c r="A17" s="2">
        <v>70</v>
      </c>
      <c r="B17" s="2">
        <v>51</v>
      </c>
      <c r="C17" s="2">
        <v>8</v>
      </c>
      <c r="D17" s="2">
        <v>1.4</v>
      </c>
      <c r="E17" s="2">
        <f t="shared" si="0"/>
        <v>2.0864381520119227E-2</v>
      </c>
      <c r="F17" s="2">
        <v>50</v>
      </c>
      <c r="G17" s="4">
        <f t="shared" si="1"/>
        <v>0.13353034483550141</v>
      </c>
      <c r="H17" s="2">
        <f>G17*10*10</f>
        <v>13.353034483550141</v>
      </c>
      <c r="I17" s="2"/>
      <c r="J17" s="2">
        <v>70</v>
      </c>
      <c r="K17" s="2">
        <v>10</v>
      </c>
    </row>
    <row r="18" spans="1:11">
      <c r="A18" s="2"/>
      <c r="B18" s="2"/>
      <c r="C18" s="2"/>
      <c r="D18" s="2">
        <f>SUM(D15:D17)</f>
        <v>10</v>
      </c>
      <c r="E18" s="2">
        <f t="shared" si="0"/>
        <v>0.1490312965722802</v>
      </c>
      <c r="F18" s="2"/>
      <c r="G18" s="4"/>
      <c r="H18" s="2"/>
      <c r="I18" s="2">
        <f>E18*8100/G17/(MIN(90,J17+5)-MAX(0,J17-5))/(MIN(90,K17+5)-MAX(0,K17-5))</f>
        <v>90.40293453316437</v>
      </c>
      <c r="J18" s="2"/>
      <c r="K18" s="2"/>
    </row>
    <row r="19" spans="1:11">
      <c r="A19" s="3"/>
      <c r="B19" s="3"/>
      <c r="C19" s="3"/>
      <c r="D19" s="3">
        <f>D6+D11+D14+D18</f>
        <v>67.099999999999994</v>
      </c>
      <c r="E19" s="3">
        <f>E6+E11+E14+E18</f>
        <v>1</v>
      </c>
      <c r="F19" s="3"/>
      <c r="H19" s="3"/>
      <c r="I19" s="3"/>
      <c r="J19" s="3"/>
      <c r="K19" s="3"/>
    </row>
  </sheetData>
  <phoneticPr fontId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showRuler="0" topLeftCell="E1" workbookViewId="0">
      <selection activeCell="I6" sqref="I6"/>
    </sheetView>
  </sheetViews>
  <sheetFormatPr baseColWidth="10" defaultRowHeight="13" x14ac:dyDescent="0"/>
  <sheetData>
    <row r="1" spans="1:12" ht="26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4</v>
      </c>
      <c r="G1" s="4" t="s">
        <v>5</v>
      </c>
      <c r="H1" s="2" t="s">
        <v>9</v>
      </c>
      <c r="I1" s="2" t="s">
        <v>10</v>
      </c>
      <c r="J1" s="2" t="s">
        <v>7</v>
      </c>
      <c r="K1" s="2" t="s">
        <v>8</v>
      </c>
      <c r="L1" s="6" t="s">
        <v>11</v>
      </c>
    </row>
    <row r="2" spans="1:12">
      <c r="A2" s="2">
        <v>31</v>
      </c>
      <c r="B2" s="2">
        <v>3</v>
      </c>
      <c r="C2" s="2">
        <v>1</v>
      </c>
      <c r="D2" s="2">
        <v>0</v>
      </c>
      <c r="E2" s="2">
        <f>D2/$D$19</f>
        <v>0</v>
      </c>
      <c r="F2" s="2">
        <v>0</v>
      </c>
      <c r="G2" s="4">
        <f>COS(RADIANS(MAX(0,F2)))-COS(RADIANS(MIN(90,(F2+$L$2))))</f>
        <v>1.519224698779198E-2</v>
      </c>
      <c r="H2" s="2"/>
      <c r="I2" s="2"/>
      <c r="J2" s="2"/>
      <c r="K2" s="2"/>
      <c r="L2">
        <v>10</v>
      </c>
    </row>
    <row r="3" spans="1:12">
      <c r="A3" s="2">
        <v>31</v>
      </c>
      <c r="B3" s="2">
        <v>4</v>
      </c>
      <c r="C3" s="2">
        <v>3</v>
      </c>
      <c r="D3" s="2">
        <v>0</v>
      </c>
      <c r="E3" s="2">
        <f t="shared" ref="E3:E18" si="0">D3/$D$19</f>
        <v>0</v>
      </c>
      <c r="F3" s="2">
        <v>0</v>
      </c>
      <c r="G3" s="4">
        <f t="shared" ref="G3:G18" si="1">COS(RADIANS(MAX(0,F3)))-COS(RADIANS(MIN(90,(F3+$L$2))))</f>
        <v>1.519224698779198E-2</v>
      </c>
      <c r="H3" s="2"/>
      <c r="I3" s="2"/>
      <c r="J3" s="2"/>
      <c r="K3" s="2"/>
    </row>
    <row r="4" spans="1:12">
      <c r="A4" s="2">
        <v>28</v>
      </c>
      <c r="B4" s="2">
        <v>0</v>
      </c>
      <c r="C4" s="2">
        <v>2</v>
      </c>
      <c r="D4" s="2">
        <v>0</v>
      </c>
      <c r="E4" s="2">
        <f t="shared" si="0"/>
        <v>0</v>
      </c>
      <c r="F4" s="2">
        <v>0</v>
      </c>
      <c r="G4" s="4">
        <f t="shared" si="1"/>
        <v>1.519224698779198E-2</v>
      </c>
      <c r="H4" s="2"/>
      <c r="I4" s="2"/>
      <c r="J4" s="2"/>
      <c r="K4" s="2"/>
    </row>
    <row r="5" spans="1:12">
      <c r="A5" s="2">
        <v>33</v>
      </c>
      <c r="B5" s="2">
        <v>3</v>
      </c>
      <c r="C5" s="2">
        <v>0</v>
      </c>
      <c r="D5" s="2">
        <v>1</v>
      </c>
      <c r="E5" s="2">
        <f t="shared" si="0"/>
        <v>1</v>
      </c>
      <c r="F5" s="2">
        <v>0</v>
      </c>
      <c r="G5" s="4">
        <f t="shared" si="1"/>
        <v>1.519224698779198E-2</v>
      </c>
      <c r="I5" s="2"/>
    </row>
    <row r="6" spans="1:12">
      <c r="A6" s="2"/>
      <c r="B6" s="2"/>
      <c r="C6" s="2"/>
      <c r="D6" s="2">
        <f>SUM(D2:D5)</f>
        <v>1</v>
      </c>
      <c r="E6" s="2">
        <f t="shared" si="0"/>
        <v>1</v>
      </c>
      <c r="F6" s="2">
        <v>0</v>
      </c>
      <c r="G6" s="4">
        <f t="shared" si="1"/>
        <v>1.519224698779198E-2</v>
      </c>
      <c r="H6" s="2">
        <f>G5*$L$2*$L$2</f>
        <v>1.519224698779198</v>
      </c>
      <c r="I6" s="2">
        <f>E6*8100/G5/(MIN(90,J6+$L$2)-MAX(0,J6))/(MIN(90,K6+$L$2)-MAX(0,K6))</f>
        <v>5331.6668735763114</v>
      </c>
      <c r="J6" s="2">
        <v>30</v>
      </c>
      <c r="K6" s="2">
        <v>0</v>
      </c>
    </row>
    <row r="7" spans="1:12">
      <c r="A7" s="2">
        <v>10</v>
      </c>
      <c r="B7" s="2">
        <v>31</v>
      </c>
      <c r="C7" s="2">
        <v>38</v>
      </c>
      <c r="D7" s="2">
        <v>0</v>
      </c>
      <c r="E7" s="2">
        <f t="shared" si="0"/>
        <v>0</v>
      </c>
      <c r="F7" s="2">
        <v>30</v>
      </c>
      <c r="G7" s="4">
        <f t="shared" si="1"/>
        <v>9.9980960665460694E-2</v>
      </c>
      <c r="H7" s="2"/>
      <c r="I7" s="2"/>
      <c r="J7" s="2"/>
      <c r="K7" s="2"/>
    </row>
    <row r="8" spans="1:12">
      <c r="A8" s="2">
        <v>8</v>
      </c>
      <c r="B8" s="2">
        <v>29</v>
      </c>
      <c r="C8" s="2">
        <v>42</v>
      </c>
      <c r="D8" s="2">
        <v>0</v>
      </c>
      <c r="E8" s="2">
        <f t="shared" si="0"/>
        <v>0</v>
      </c>
      <c r="F8" s="2">
        <v>30</v>
      </c>
      <c r="G8" s="4">
        <f t="shared" si="1"/>
        <v>9.9980960665460694E-2</v>
      </c>
      <c r="H8" s="2"/>
      <c r="I8" s="2"/>
      <c r="J8" s="2"/>
      <c r="K8" s="2"/>
    </row>
    <row r="9" spans="1:12">
      <c r="A9" s="2">
        <v>14</v>
      </c>
      <c r="B9" s="2">
        <v>27</v>
      </c>
      <c r="C9" s="2">
        <v>41</v>
      </c>
      <c r="D9" s="2">
        <v>0</v>
      </c>
      <c r="E9" s="2">
        <f t="shared" si="0"/>
        <v>0</v>
      </c>
      <c r="F9" s="2">
        <v>30</v>
      </c>
      <c r="G9" s="4">
        <f t="shared" si="1"/>
        <v>9.9980960665460694E-2</v>
      </c>
      <c r="H9" s="2"/>
      <c r="I9" s="2"/>
      <c r="J9" s="2"/>
      <c r="K9" s="2"/>
    </row>
    <row r="10" spans="1:12">
      <c r="A10" s="2">
        <v>12</v>
      </c>
      <c r="B10" s="2">
        <v>31</v>
      </c>
      <c r="C10" s="2">
        <v>43</v>
      </c>
      <c r="D10" s="2">
        <v>0</v>
      </c>
      <c r="E10" s="2">
        <f t="shared" si="0"/>
        <v>0</v>
      </c>
      <c r="F10" s="2">
        <v>30</v>
      </c>
      <c r="G10" s="4">
        <f t="shared" si="1"/>
        <v>9.9980960665460694E-2</v>
      </c>
      <c r="H10" s="2">
        <f>G10*$L$2*$L$2</f>
        <v>9.9980960665460685</v>
      </c>
      <c r="I10" s="2"/>
      <c r="J10" s="2">
        <v>10</v>
      </c>
      <c r="K10" s="2">
        <v>40</v>
      </c>
    </row>
    <row r="11" spans="1:12">
      <c r="A11" s="2"/>
      <c r="B11" s="2"/>
      <c r="C11" s="2"/>
      <c r="D11" s="2">
        <f>SUM(D7:D10)</f>
        <v>0</v>
      </c>
      <c r="E11" s="2">
        <f t="shared" si="0"/>
        <v>0</v>
      </c>
      <c r="F11" s="2">
        <v>30</v>
      </c>
      <c r="G11" s="4">
        <f t="shared" si="1"/>
        <v>9.9980960665460694E-2</v>
      </c>
      <c r="H11" s="2"/>
      <c r="I11" s="2">
        <f>E11*8100/G10/(MIN(90,J10+$L$2)-MAX(0,J10))/(MIN(90,K10+$L$2)-MAX(0,K10))</f>
        <v>0</v>
      </c>
      <c r="J11" s="2"/>
      <c r="K11" s="2"/>
    </row>
    <row r="12" spans="1:12">
      <c r="A12" s="2">
        <v>1</v>
      </c>
      <c r="B12" s="2">
        <v>81</v>
      </c>
      <c r="C12" s="2">
        <v>50</v>
      </c>
      <c r="D12" s="2">
        <v>0</v>
      </c>
      <c r="E12" s="2">
        <f t="shared" si="0"/>
        <v>0</v>
      </c>
      <c r="F12" s="2">
        <v>80</v>
      </c>
      <c r="G12" s="4">
        <f t="shared" si="1"/>
        <v>0.17364817766693036</v>
      </c>
      <c r="H12" s="2"/>
      <c r="I12" s="2"/>
      <c r="J12" s="2"/>
      <c r="K12" s="2"/>
    </row>
    <row r="13" spans="1:12">
      <c r="A13" s="2">
        <v>3</v>
      </c>
      <c r="B13" s="2">
        <v>78</v>
      </c>
      <c r="C13" s="2">
        <v>48</v>
      </c>
      <c r="D13" s="2">
        <v>0</v>
      </c>
      <c r="E13" s="2">
        <f t="shared" si="0"/>
        <v>0</v>
      </c>
      <c r="F13" s="2">
        <v>80</v>
      </c>
      <c r="G13" s="4">
        <f t="shared" si="1"/>
        <v>0.17364817766693036</v>
      </c>
      <c r="H13" s="2">
        <f>G13*$L$2*$L$2</f>
        <v>17.364817766693037</v>
      </c>
      <c r="I13" s="2"/>
      <c r="J13" s="2">
        <v>0</v>
      </c>
      <c r="K13" s="2">
        <v>50</v>
      </c>
    </row>
    <row r="14" spans="1:12">
      <c r="A14" s="2"/>
      <c r="B14" s="2"/>
      <c r="C14" s="2"/>
      <c r="D14" s="2">
        <f>SUM(D12:D13)</f>
        <v>0</v>
      </c>
      <c r="E14" s="2">
        <f t="shared" si="0"/>
        <v>0</v>
      </c>
      <c r="F14" s="2">
        <v>80</v>
      </c>
      <c r="G14" s="4">
        <f t="shared" si="1"/>
        <v>0.17364817766693036</v>
      </c>
      <c r="H14" s="2"/>
      <c r="I14" s="2">
        <f>E14*8100/G13/(MIN(90,J13+$L$2)-MAX(0,J13))/(MIN(90,K13+$L$2)-MAX(0,K13))</f>
        <v>0</v>
      </c>
      <c r="J14" s="2"/>
      <c r="K14" s="2"/>
    </row>
    <row r="15" spans="1:12">
      <c r="A15" s="2">
        <v>71</v>
      </c>
      <c r="B15" s="2">
        <v>46</v>
      </c>
      <c r="C15" s="2">
        <v>11</v>
      </c>
      <c r="D15" s="2">
        <v>0</v>
      </c>
      <c r="E15" s="2">
        <f t="shared" si="0"/>
        <v>0</v>
      </c>
      <c r="F15" s="2">
        <v>50</v>
      </c>
      <c r="G15" s="4">
        <f t="shared" si="1"/>
        <v>0.14278760968653925</v>
      </c>
      <c r="H15" s="2"/>
      <c r="I15" s="2"/>
      <c r="J15" s="2"/>
      <c r="K15" s="2"/>
    </row>
    <row r="16" spans="1:12">
      <c r="A16" s="2">
        <v>68</v>
      </c>
      <c r="B16" s="2">
        <v>53</v>
      </c>
      <c r="C16" s="2">
        <v>13</v>
      </c>
      <c r="D16" s="2">
        <v>0</v>
      </c>
      <c r="E16" s="2">
        <f t="shared" si="0"/>
        <v>0</v>
      </c>
      <c r="F16" s="2">
        <v>50</v>
      </c>
      <c r="G16" s="4">
        <f t="shared" si="1"/>
        <v>0.14278760968653925</v>
      </c>
      <c r="H16" s="2"/>
      <c r="I16" s="2"/>
      <c r="J16" s="2"/>
      <c r="K16" s="2"/>
    </row>
    <row r="17" spans="1:11">
      <c r="A17" s="2">
        <v>70</v>
      </c>
      <c r="B17" s="2">
        <v>51</v>
      </c>
      <c r="C17" s="2">
        <v>8</v>
      </c>
      <c r="D17" s="2">
        <v>0</v>
      </c>
      <c r="E17" s="2">
        <f t="shared" si="0"/>
        <v>0</v>
      </c>
      <c r="F17" s="2">
        <v>50</v>
      </c>
      <c r="G17" s="4">
        <f t="shared" si="1"/>
        <v>0.14278760968653925</v>
      </c>
      <c r="H17" s="2">
        <f>G17*$L$2*$L$2</f>
        <v>14.278760968653925</v>
      </c>
      <c r="I17" s="2"/>
      <c r="J17" s="2">
        <v>70</v>
      </c>
      <c r="K17" s="2">
        <v>10</v>
      </c>
    </row>
    <row r="18" spans="1:11">
      <c r="A18" s="2"/>
      <c r="B18" s="2"/>
      <c r="C18" s="2"/>
      <c r="D18" s="2">
        <f>SUM(D15:D17)</f>
        <v>0</v>
      </c>
      <c r="E18" s="2">
        <f t="shared" si="0"/>
        <v>0</v>
      </c>
      <c r="F18" s="2"/>
      <c r="G18" s="4"/>
      <c r="H18" s="2"/>
      <c r="I18" s="2">
        <f>E18*8100/G17/(MIN(90,J17+$L$2)-MAX(0,J17))/(MIN(90,K17+$L$2)-MAX(0,K17))</f>
        <v>0</v>
      </c>
      <c r="J18" s="2"/>
      <c r="K18" s="2"/>
    </row>
    <row r="19" spans="1:11">
      <c r="A19" s="3"/>
      <c r="B19" s="3"/>
      <c r="C19" s="3"/>
      <c r="D19" s="3">
        <f>D6+D11+D14+D18</f>
        <v>1</v>
      </c>
      <c r="E19" s="3">
        <f>E6+E11+E14+E18</f>
        <v>1</v>
      </c>
      <c r="F19" s="3"/>
      <c r="G19" s="5"/>
      <c r="H19" s="3"/>
      <c r="I19" s="3"/>
      <c r="J19" s="3"/>
      <c r="K19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VolFrac2OD_Hwk5.csv</vt:lpstr>
      <vt:lpstr>VolFrac_CellEdge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Rollett</dc:creator>
  <cp:lastModifiedBy>Anthony Rollett</cp:lastModifiedBy>
  <dcterms:created xsi:type="dcterms:W3CDTF">2005-02-07T16:18:35Z</dcterms:created>
  <dcterms:modified xsi:type="dcterms:W3CDTF">2016-02-06T20:00:49Z</dcterms:modified>
</cp:coreProperties>
</file>